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emijn Tijhuis\Documents\Annemijn\Universiteit\Module 12\"/>
    </mc:Choice>
  </mc:AlternateContent>
  <bookViews>
    <workbookView xWindow="0" yWindow="0" windowWidth="20490" windowHeight="7155"/>
  </bookViews>
  <sheets>
    <sheet name="Determine method" sheetId="1" r:id="rId1"/>
    <sheet name="Preference curve - Quality" sheetId="2" r:id="rId2"/>
  </sheets>
  <definedNames>
    <definedName name="A">'Determine method'!$V$10</definedName>
    <definedName name="N">'Determine method'!$V$14</definedName>
    <definedName name="pbest">'Determine method'!$V$6</definedName>
    <definedName name="Psetmax">'Determine method'!$V$9</definedName>
    <definedName name="Psetmin">'Determine method'!$V$8</definedName>
    <definedName name="qbest">'Determine method'!$V$4</definedName>
    <definedName name="Qset">'Determine method'!$V$15</definedName>
    <definedName name="WP">'Determine method'!$V$12</definedName>
    <definedName name="WQ">'Determine method'!$V$13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F35" i="1" l="1"/>
  <c r="E35" i="1"/>
  <c r="D35" i="1"/>
  <c r="E36" i="1"/>
  <c r="F36" i="1"/>
  <c r="D36" i="1"/>
  <c r="E34" i="1"/>
  <c r="F34" i="1"/>
  <c r="E33" i="1"/>
  <c r="F33" i="1"/>
  <c r="D33" i="1"/>
  <c r="E31" i="1"/>
  <c r="F31" i="1"/>
  <c r="D31" i="1"/>
  <c r="J36" i="1" l="1"/>
  <c r="K36" i="1"/>
  <c r="I36" i="1"/>
  <c r="E44" i="1"/>
  <c r="E46" i="1"/>
  <c r="F44" i="1"/>
  <c r="I34" i="1"/>
  <c r="J34" i="1"/>
  <c r="K34" i="1"/>
  <c r="D45" i="1"/>
  <c r="F42" i="1"/>
  <c r="F45" i="1"/>
  <c r="E42" i="1"/>
  <c r="I31" i="1"/>
  <c r="J31" i="1"/>
  <c r="K31" i="1"/>
  <c r="E45" i="1"/>
  <c r="I33" i="1"/>
  <c r="J33" i="1"/>
  <c r="K33" i="1"/>
  <c r="D44" i="1"/>
  <c r="J35" i="1"/>
  <c r="K35" i="1"/>
  <c r="I35" i="1"/>
  <c r="D46" i="1"/>
  <c r="F46" i="1"/>
  <c r="D42" i="1"/>
  <c r="V14" i="1"/>
  <c r="D30" i="1" s="1"/>
  <c r="E30" i="1" l="1"/>
  <c r="F30" i="1"/>
  <c r="V15" i="1"/>
  <c r="E32" i="1" s="1"/>
  <c r="F32" i="1" l="1"/>
  <c r="D32" i="1"/>
  <c r="F40" i="1"/>
  <c r="F41" i="1" s="1"/>
  <c r="E40" i="1"/>
  <c r="E41" i="1" s="1"/>
  <c r="D40" i="1"/>
  <c r="D41" i="1" s="1"/>
  <c r="I32" i="1" l="1"/>
  <c r="D43" i="1"/>
  <c r="K32" i="1"/>
  <c r="F43" i="1"/>
  <c r="J32" i="1"/>
  <c r="E43" i="1"/>
  <c r="I30" i="1"/>
  <c r="K30" i="1"/>
  <c r="J30" i="1"/>
</calcChain>
</file>

<file path=xl/sharedStrings.xml><?xml version="1.0" encoding="utf-8"?>
<sst xmlns="http://schemas.openxmlformats.org/spreadsheetml/2006/main" count="76" uniqueCount="46">
  <si>
    <t>Quality</t>
  </si>
  <si>
    <t>Price</t>
  </si>
  <si>
    <t>The next step is to determine the prices you are willing to pay for a certain amount of quality</t>
  </si>
  <si>
    <t>The next step is to determine the amount of quality you expect to get for a certain price</t>
  </si>
  <si>
    <t>Remark: WeightPrice + Weight Quality = 1</t>
  </si>
  <si>
    <t>(a) What is the maximum amount of quality you expect suppliers to be able to offer?</t>
  </si>
  <si>
    <t>(b) What for price are you willing to pay for this maximum amount of quality?</t>
  </si>
  <si>
    <t>(d) What amount of quality do you think is linked to this minimum price?</t>
  </si>
  <si>
    <t>(c) What is lowest price you expect suppliers to be able to offer?</t>
  </si>
  <si>
    <t>Offer</t>
  </si>
  <si>
    <t>A</t>
  </si>
  <si>
    <t>B</t>
  </si>
  <si>
    <t>C</t>
  </si>
  <si>
    <t>Qset</t>
  </si>
  <si>
    <t>NX UI</t>
  </si>
  <si>
    <t>WFM</t>
  </si>
  <si>
    <t>VBA</t>
  </si>
  <si>
    <t>LBSF</t>
  </si>
  <si>
    <t>LOG</t>
  </si>
  <si>
    <t>VFM</t>
  </si>
  <si>
    <t>ROS</t>
  </si>
  <si>
    <t>Scores</t>
  </si>
  <si>
    <t>Ranking</t>
  </si>
  <si>
    <t>(e) What is the minimum price you are willing to pay?</t>
  </si>
  <si>
    <t>(f) What is the maximum amount you are willing to pay?</t>
  </si>
  <si>
    <t>(g) How many times the expected lowest price (c) will get zero points for price?</t>
  </si>
  <si>
    <t>(h) What weight do you give to price?</t>
  </si>
  <si>
    <t>(i) What weight do you give to quality?</t>
  </si>
  <si>
    <t>N</t>
  </si>
  <si>
    <t>Best Buy</t>
  </si>
  <si>
    <t>too expensive</t>
  </si>
  <si>
    <t>Answering this questions will help you determine which award mechanism and parameters to use</t>
  </si>
  <si>
    <t>WP</t>
  </si>
  <si>
    <t>WQ</t>
  </si>
  <si>
    <t>Psetmax</t>
  </si>
  <si>
    <t>Psetmin</t>
  </si>
  <si>
    <t>Pbest</t>
  </si>
  <si>
    <t>Qbest</t>
  </si>
  <si>
    <r>
      <rPr>
        <b/>
        <sz val="11"/>
        <color theme="0"/>
        <rFont val="Sitka Banner"/>
      </rPr>
      <t>Q &lt; 1</t>
    </r>
    <r>
      <rPr>
        <sz val="11"/>
        <color theme="0"/>
        <rFont val="Sitka Banner"/>
      </rPr>
      <t>, there has been offered less quality than required in the tender</t>
    </r>
  </si>
  <si>
    <r>
      <rPr>
        <b/>
        <sz val="11"/>
        <color theme="0"/>
        <rFont val="Sitka Banner"/>
      </rPr>
      <t>Q &gt; 1</t>
    </r>
    <r>
      <rPr>
        <sz val="11"/>
        <color theme="0"/>
        <rFont val="Sitka Banner"/>
      </rPr>
      <t>, a higher quality level is given than the required quality</t>
    </r>
  </si>
  <si>
    <r>
      <rPr>
        <b/>
        <sz val="11"/>
        <color theme="0"/>
        <rFont val="Sitka Banner"/>
      </rPr>
      <t>Q = 1</t>
    </r>
    <r>
      <rPr>
        <sz val="11"/>
        <color theme="0"/>
        <rFont val="Sitka Banner"/>
      </rPr>
      <t>, a bid meets the expected quality given the requirements for a specific tender</t>
    </r>
  </si>
  <si>
    <r>
      <rPr>
        <b/>
        <sz val="11"/>
        <color theme="1"/>
        <rFont val="Sitka Banner"/>
      </rPr>
      <t>Remark</t>
    </r>
    <r>
      <rPr>
        <sz val="11"/>
        <color theme="1"/>
        <rFont val="Sitka Banner"/>
      </rPr>
      <t>: Rank on scores in survey is not processed into the graph since it does not contain profound calculations.</t>
    </r>
  </si>
  <si>
    <r>
      <rPr>
        <b/>
        <sz val="11"/>
        <color theme="0"/>
        <rFont val="Sitka Banner"/>
      </rPr>
      <t>P = 1</t>
    </r>
    <r>
      <rPr>
        <sz val="11"/>
        <color theme="0"/>
        <rFont val="Sitka Banner"/>
      </rPr>
      <t>, is the expected price when all quality requirements for a specific tender are met</t>
    </r>
  </si>
  <si>
    <r>
      <rPr>
        <b/>
        <sz val="11"/>
        <color theme="0"/>
        <rFont val="Sitka Banner"/>
      </rPr>
      <t>P &gt; 1</t>
    </r>
    <r>
      <rPr>
        <sz val="11"/>
        <color theme="0"/>
        <rFont val="Sitka Banner"/>
      </rPr>
      <t xml:space="preserve">, the price is higher than the price you expect to pay for a tender </t>
    </r>
  </si>
  <si>
    <r>
      <rPr>
        <b/>
        <sz val="11"/>
        <color theme="0"/>
        <rFont val="Sitka Banner"/>
      </rPr>
      <t>P &lt; 1</t>
    </r>
    <r>
      <rPr>
        <sz val="11"/>
        <color theme="0"/>
        <rFont val="Sitka Banner"/>
      </rPr>
      <t>, the price that need to be paid is lower than the price expected to pay when all required criteria is met</t>
    </r>
  </si>
  <si>
    <t>All orange numbers are adjustable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</si>
</sst>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Sitka Banner"/>
    </font>
    <font>
      <b/>
      <sz val="11"/>
      <color theme="1"/>
      <name val="Sitka Banner"/>
    </font>
    <font>
      <sz val="11"/>
      <color theme="0"/>
      <name val="Sitka Banner"/>
    </font>
    <font>
      <b/>
      <sz val="11"/>
      <color theme="5" tint="-0.249977111117893"/>
      <name val="Sitka Banner"/>
    </font>
    <font>
      <b/>
      <sz val="11"/>
      <color theme="0"/>
      <name val="Sitka Banner"/>
    </font>
    <font>
      <i/>
      <sz val="11"/>
      <color theme="0"/>
      <name val="Sitka Banner"/>
    </font>
    <font>
      <sz val="11"/>
      <color theme="5" tint="-0.249977111117893"/>
      <name val="Sitka Banne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2" fontId="3" fillId="0" borderId="0" xfId="0" applyNumberFormat="1" applyFont="1" applyBorder="1"/>
    <xf numFmtId="0" fontId="1" fillId="2" borderId="0" xfId="0" applyFont="1" applyFill="1" applyBorder="1"/>
    <xf numFmtId="0" fontId="1" fillId="3" borderId="0" xfId="0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1" fillId="4" borderId="0" xfId="0" applyFont="1" applyFill="1" applyBorder="1"/>
    <xf numFmtId="0" fontId="3" fillId="2" borderId="0" xfId="0" applyFont="1" applyFill="1" applyBorder="1"/>
    <xf numFmtId="0" fontId="5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3" fillId="3" borderId="0" xfId="0" applyFont="1" applyFill="1"/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7" fillId="2" borderId="0" xfId="0" applyFont="1" applyFill="1" applyBorder="1"/>
    <xf numFmtId="0" fontId="4" fillId="2" borderId="0" xfId="0" applyFont="1" applyFill="1" applyBorder="1"/>
  </cellXfs>
  <cellStyles count="1">
    <cellStyle name="Standaard" xfId="0" builtinId="0"/>
  </cellStyles>
  <dxfs count="1">
    <dxf>
      <font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chemeClr val="bg1"/>
                </a:solidFill>
                <a:latin typeface="Sitka Banner" panose="02000505000000020004" pitchFamily="2" charset="0"/>
                <a:ea typeface="+mj-ea"/>
                <a:cs typeface="+mj-cs"/>
              </a:defRPr>
            </a:pPr>
            <a:r>
              <a:rPr lang="en-US" sz="1800" b="1">
                <a:solidFill>
                  <a:schemeClr val="bg1"/>
                </a:solidFill>
                <a:latin typeface="Sitka Banner" panose="02000505000000020004" pitchFamily="2" charset="0"/>
              </a:rPr>
              <a:t>Preference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normalizeH="0" baseline="0">
              <a:solidFill>
                <a:schemeClr val="bg1"/>
              </a:solidFill>
              <a:latin typeface="Sitka Banner" panose="02000505000000020004" pitchFamily="2" charset="0"/>
              <a:ea typeface="+mj-ea"/>
              <a:cs typeface="+mj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Preference curve</c:v>
          </c:tx>
          <c:spPr>
            <a:ln w="3810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xVal>
            <c:numRef>
              <c:f>'Determine method'!$C$10:$C$17</c:f>
              <c:numCache>
                <c:formatCode>General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xVal>
          <c:yVal>
            <c:numRef>
              <c:f>'Determine method'!$D$10:$D$17</c:f>
              <c:numCache>
                <c:formatCode>General</c:formatCode>
                <c:ptCount val="8"/>
                <c:pt idx="0">
                  <c:v>10000</c:v>
                </c:pt>
                <c:pt idx="1">
                  <c:v>30000</c:v>
                </c:pt>
                <c:pt idx="2">
                  <c:v>60000</c:v>
                </c:pt>
                <c:pt idx="3">
                  <c:v>100000</c:v>
                </c:pt>
                <c:pt idx="4">
                  <c:v>110000</c:v>
                </c:pt>
                <c:pt idx="5">
                  <c:v>111000</c:v>
                </c:pt>
                <c:pt idx="6">
                  <c:v>111100</c:v>
                </c:pt>
                <c:pt idx="7">
                  <c:v>111150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023120"/>
        <c:axId val="66303345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only considering the upper and lower bound</c:v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('Determine method'!$V$7,'Determine method'!$V$4)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0.56999999999999995</c:v>
                      </c:pt>
                      <c:pt idx="1">
                        <c:v>1.75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('Determine method'!$V$6,'Determine method'!$V$5)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40000</c:v>
                      </c:pt>
                      <c:pt idx="1">
                        <c:v>111100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valAx>
        <c:axId val="663023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bg1"/>
                    </a:solidFill>
                    <a:latin typeface="Sitka Banner" panose="02000505000000020004" pitchFamily="2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bg1"/>
                    </a:solidFill>
                    <a:latin typeface="Sitka Banner" panose="02000505000000020004" pitchFamily="2" charset="0"/>
                  </a:rPr>
                  <a:t>Quality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bg1"/>
                  </a:solidFill>
                  <a:latin typeface="Sitka Banner" panose="02000505000000020004" pitchFamily="2" charset="0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63033456"/>
        <c:crosses val="autoZero"/>
        <c:crossBetween val="midCat"/>
      </c:valAx>
      <c:valAx>
        <c:axId val="66303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bg1"/>
                    </a:solidFill>
                    <a:latin typeface="Sitka Banner" panose="02000505000000020004" pitchFamily="2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bg1"/>
                    </a:solidFill>
                    <a:latin typeface="Sitka Banner" panose="02000505000000020004" pitchFamily="2" charset="0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bg1"/>
                  </a:solidFill>
                  <a:latin typeface="Sitka Banner" panose="02000505000000020004" pitchFamily="2" charset="0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63023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2">
        <a:lumMod val="10000"/>
      </a:schemeClr>
    </a:solidFill>
    <a:ln w="9525" cap="flat" cmpd="sng" algn="ctr">
      <a:solidFill>
        <a:schemeClr val="bg2">
          <a:lumMod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bg1"/>
                </a:solidFill>
                <a:latin typeface="Sitka Banner" panose="02000505000000020004" pitchFamily="2" charset="0"/>
                <a:ea typeface="+mn-ea"/>
                <a:cs typeface="+mn-cs"/>
              </a:defRPr>
            </a:pPr>
            <a:r>
              <a:rPr lang="nl-NL" sz="1800" b="1">
                <a:solidFill>
                  <a:schemeClr val="bg1"/>
                </a:solidFill>
                <a:latin typeface="Sitka Banner" panose="02000505000000020004" pitchFamily="2" charset="0"/>
              </a:rPr>
              <a:t>The</a:t>
            </a:r>
            <a:r>
              <a:rPr lang="nl-NL" sz="1800" b="1" baseline="0">
                <a:solidFill>
                  <a:schemeClr val="bg1"/>
                </a:solidFill>
                <a:latin typeface="Sitka Banner" panose="02000505000000020004" pitchFamily="2" charset="0"/>
              </a:rPr>
              <a:t> different formulas compared to each other</a:t>
            </a:r>
            <a:endParaRPr lang="nl-NL" sz="1800" b="1">
              <a:solidFill>
                <a:schemeClr val="bg1"/>
              </a:solidFill>
              <a:latin typeface="Sitka Banner" panose="02000505000000020004" pitchFamily="2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bg1"/>
              </a:solidFill>
              <a:latin typeface="Sitka Banner" panose="02000505000000020004" pitchFamily="2" charset="0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'Determine method'!$C$24</c:f>
              <c:strCache>
                <c:ptCount val="1"/>
                <c:pt idx="0">
                  <c:v>Offer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'Determine method'!$D$25:$F$25</c:f>
              <c:numCache>
                <c:formatCode>General</c:formatCode>
                <c:ptCount val="3"/>
                <c:pt idx="0">
                  <c:v>0.8</c:v>
                </c:pt>
                <c:pt idx="1">
                  <c:v>1.1000000000000001</c:v>
                </c:pt>
                <c:pt idx="2">
                  <c:v>1.3</c:v>
                </c:pt>
              </c:numCache>
            </c:numRef>
          </c:xVal>
          <c:yVal>
            <c:numRef>
              <c:f>'Determine method'!$D$26:$F$26</c:f>
              <c:numCache>
                <c:formatCode>General</c:formatCode>
                <c:ptCount val="3"/>
                <c:pt idx="0">
                  <c:v>900000</c:v>
                </c:pt>
                <c:pt idx="1">
                  <c:v>1001000</c:v>
                </c:pt>
                <c:pt idx="2">
                  <c:v>1100010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'Determine method'!$C$30</c:f>
              <c:strCache>
                <c:ptCount val="1"/>
                <c:pt idx="0">
                  <c:v>NX UI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19050">
                <a:solidFill>
                  <a:schemeClr val="accent5"/>
                </a:solidFill>
              </a:ln>
              <a:effectLst/>
            </c:spPr>
          </c:marker>
          <c:xVal>
            <c:numRef>
              <c:f>'Determine method'!$D$25:$F$25</c:f>
              <c:numCache>
                <c:formatCode>General</c:formatCode>
                <c:ptCount val="3"/>
                <c:pt idx="0">
                  <c:v>0.8</c:v>
                </c:pt>
                <c:pt idx="1">
                  <c:v>1.1000000000000001</c:v>
                </c:pt>
                <c:pt idx="2">
                  <c:v>1.3</c:v>
                </c:pt>
              </c:numCache>
            </c:numRef>
          </c:xVal>
          <c:yVal>
            <c:numRef>
              <c:f>'Determine method'!$D$40:$F$40</c:f>
              <c:numCache>
                <c:formatCode>General</c:formatCode>
                <c:ptCount val="3"/>
                <c:pt idx="0">
                  <c:v>100000.90909090918</c:v>
                </c:pt>
                <c:pt idx="1">
                  <c:v>700006.36363636365</c:v>
                </c:pt>
                <c:pt idx="2">
                  <c:v>1100010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'Determine method'!$C$31</c:f>
              <c:strCache>
                <c:ptCount val="1"/>
                <c:pt idx="0">
                  <c:v>WFM</c:v>
                </c:pt>
              </c:strCache>
            </c:strRef>
          </c:tx>
          <c:spPr>
            <a:ln w="19050" cap="rnd">
              <a:solidFill>
                <a:schemeClr val="bg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bg1"/>
                </a:solidFill>
              </a:ln>
              <a:effectLst/>
            </c:spPr>
          </c:marker>
          <c:xVal>
            <c:numRef>
              <c:f>'Determine method'!$D$25:$F$25</c:f>
              <c:numCache>
                <c:formatCode>General</c:formatCode>
                <c:ptCount val="3"/>
                <c:pt idx="0">
                  <c:v>0.8</c:v>
                </c:pt>
                <c:pt idx="1">
                  <c:v>1.1000000000000001</c:v>
                </c:pt>
                <c:pt idx="2">
                  <c:v>1.3</c:v>
                </c:pt>
              </c:numCache>
            </c:numRef>
          </c:xVal>
          <c:yVal>
            <c:numRef>
              <c:f>'Determine method'!$D$42:$F$42</c:f>
              <c:numCache>
                <c:formatCode>General</c:formatCode>
                <c:ptCount val="3"/>
                <c:pt idx="0">
                  <c:v>1395510</c:v>
                </c:pt>
                <c:pt idx="1">
                  <c:v>1218210.0000000002</c:v>
                </c:pt>
                <c:pt idx="2">
                  <c:v>1100010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'Determine method'!$C$32</c:f>
              <c:strCache>
                <c:ptCount val="1"/>
                <c:pt idx="0">
                  <c:v>VBA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19050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</c:dPt>
          <c:xVal>
            <c:numRef>
              <c:f>'Determine method'!$D$25:$F$25</c:f>
              <c:numCache>
                <c:formatCode>General</c:formatCode>
                <c:ptCount val="3"/>
                <c:pt idx="0">
                  <c:v>0.8</c:v>
                </c:pt>
                <c:pt idx="1">
                  <c:v>1.1000000000000001</c:v>
                </c:pt>
                <c:pt idx="2">
                  <c:v>1.3</c:v>
                </c:pt>
              </c:numCache>
            </c:numRef>
          </c:xVal>
          <c:yVal>
            <c:numRef>
              <c:f>'Determine method'!$D$43:$F$43</c:f>
              <c:numCache>
                <c:formatCode>0.00</c:formatCode>
                <c:ptCount val="3"/>
                <c:pt idx="0">
                  <c:v>900000</c:v>
                </c:pt>
                <c:pt idx="1">
                  <c:v>903330</c:v>
                </c:pt>
                <c:pt idx="2">
                  <c:v>905550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'Determine method'!$C$33</c:f>
              <c:strCache>
                <c:ptCount val="1"/>
                <c:pt idx="0">
                  <c:v>LBSF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</c:marker>
          <c:xVal>
            <c:numRef>
              <c:f>'Determine method'!$D$25:$F$25</c:f>
              <c:numCache>
                <c:formatCode>General</c:formatCode>
                <c:ptCount val="3"/>
                <c:pt idx="0">
                  <c:v>0.8</c:v>
                </c:pt>
                <c:pt idx="1">
                  <c:v>1.1000000000000001</c:v>
                </c:pt>
                <c:pt idx="2">
                  <c:v>1.3</c:v>
                </c:pt>
              </c:numCache>
            </c:numRef>
          </c:xVal>
          <c:yVal>
            <c:numRef>
              <c:f>'Determine method'!$D$44:$F$44</c:f>
              <c:numCache>
                <c:formatCode>General</c:formatCode>
                <c:ptCount val="3"/>
                <c:pt idx="0">
                  <c:v>74576.317149854658</c:v>
                </c:pt>
                <c:pt idx="1">
                  <c:v>169231.00591533916</c:v>
                </c:pt>
                <c:pt idx="2">
                  <c:v>1100010.0000000005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'Determine method'!$C$34</c:f>
              <c:strCache>
                <c:ptCount val="1"/>
                <c:pt idx="0">
                  <c:v>LOG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  <a:effectLst/>
            </c:spPr>
          </c:marker>
          <c:xVal>
            <c:numRef>
              <c:f>'Determine method'!$D$25:$F$25</c:f>
              <c:numCache>
                <c:formatCode>General</c:formatCode>
                <c:ptCount val="3"/>
                <c:pt idx="0">
                  <c:v>0.8</c:v>
                </c:pt>
                <c:pt idx="1">
                  <c:v>1.1000000000000001</c:v>
                </c:pt>
                <c:pt idx="2">
                  <c:v>1.3</c:v>
                </c:pt>
              </c:numCache>
            </c:numRef>
          </c:xVal>
          <c:yVal>
            <c:numRef>
              <c:f>'Determine method'!$D$45:$F$45</c:f>
              <c:numCache>
                <c:formatCode>General</c:formatCode>
                <c:ptCount val="3"/>
                <c:pt idx="0">
                  <c:v>695707.40979236609</c:v>
                </c:pt>
                <c:pt idx="1">
                  <c:v>915816.85367413645</c:v>
                </c:pt>
                <c:pt idx="2">
                  <c:v>1100010.0000000023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'Determine method'!$C$35</c:f>
              <c:strCache>
                <c:ptCount val="1"/>
                <c:pt idx="0">
                  <c:v>VFM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xVal>
            <c:numRef>
              <c:f>'Determine method'!$D$25:$F$25</c:f>
              <c:numCache>
                <c:formatCode>General</c:formatCode>
                <c:ptCount val="3"/>
                <c:pt idx="0">
                  <c:v>0.8</c:v>
                </c:pt>
                <c:pt idx="1">
                  <c:v>1.1000000000000001</c:v>
                </c:pt>
                <c:pt idx="2">
                  <c:v>1.3</c:v>
                </c:pt>
              </c:numCache>
            </c:numRef>
          </c:xVal>
          <c:yVal>
            <c:numRef>
              <c:f>'Determine method'!$D$46:$F$46</c:f>
              <c:numCache>
                <c:formatCode>General</c:formatCode>
                <c:ptCount val="3"/>
                <c:pt idx="0">
                  <c:v>676929.23076923075</c:v>
                </c:pt>
                <c:pt idx="1">
                  <c:v>930777.69230769237</c:v>
                </c:pt>
                <c:pt idx="2">
                  <c:v>1100010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023664"/>
        <c:axId val="663029104"/>
      </c:scatterChart>
      <c:valAx>
        <c:axId val="66302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Sitka Banner" panose="02000505000000020004" pitchFamily="2" charset="0"/>
                    <a:ea typeface="+mn-ea"/>
                    <a:cs typeface="+mn-cs"/>
                  </a:defRPr>
                </a:pPr>
                <a:r>
                  <a:rPr lang="nl-NL">
                    <a:solidFill>
                      <a:schemeClr val="bg1"/>
                    </a:solidFill>
                    <a:latin typeface="Sitka Banner" panose="02000505000000020004" pitchFamily="2" charset="0"/>
                  </a:rPr>
                  <a:t>Quality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/>
                  </a:solidFill>
                  <a:latin typeface="Sitka Banner" panose="02000505000000020004" pitchFamily="2" charset="0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63029104"/>
        <c:crosses val="autoZero"/>
        <c:crossBetween val="midCat"/>
      </c:valAx>
      <c:valAx>
        <c:axId val="66302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Sitka Banner" panose="02000505000000020004" pitchFamily="2" charset="0"/>
                    <a:ea typeface="+mn-ea"/>
                    <a:cs typeface="+mn-cs"/>
                  </a:defRPr>
                </a:pPr>
                <a:r>
                  <a:rPr lang="nl-NL">
                    <a:solidFill>
                      <a:schemeClr val="bg1"/>
                    </a:solidFill>
                    <a:latin typeface="Sitka Banner" panose="02000505000000020004" pitchFamily="2" charset="0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/>
                  </a:solidFill>
                  <a:latin typeface="Sitka Banner" panose="02000505000000020004" pitchFamily="2" charset="0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63023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98934547928355"/>
          <c:y val="0.12562488637649941"/>
          <c:w val="9.7442124468712921E-2"/>
          <c:h val="0.74150416362241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Sitka Banner" panose="02000505000000020004" pitchFamily="2" charset="0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2">
        <a:lumMod val="1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bg1"/>
                </a:solidFill>
                <a:latin typeface="Sitka Banner" panose="02000505000000020004" pitchFamily="2" charset="0"/>
                <a:ea typeface="+mn-ea"/>
                <a:cs typeface="+mn-cs"/>
              </a:defRPr>
            </a:pPr>
            <a:r>
              <a:rPr lang="en-US" sz="1800" b="1">
                <a:solidFill>
                  <a:schemeClr val="bg1"/>
                </a:solidFill>
                <a:latin typeface="Sitka Banner" panose="02000505000000020004" pitchFamily="2" charset="0"/>
              </a:rPr>
              <a:t>Preference</a:t>
            </a:r>
            <a:r>
              <a:rPr lang="en-US" sz="1800" b="1" baseline="0">
                <a:solidFill>
                  <a:schemeClr val="bg1"/>
                </a:solidFill>
                <a:latin typeface="Sitka Banner" panose="02000505000000020004" pitchFamily="2" charset="0"/>
              </a:rPr>
              <a:t> curv</a:t>
            </a:r>
            <a:r>
              <a:rPr lang="en-US" sz="1800" b="1">
                <a:solidFill>
                  <a:schemeClr val="bg1"/>
                </a:solidFill>
                <a:latin typeface="Sitka Banner" panose="02000505000000020004" pitchFamily="2" charset="0"/>
              </a:rPr>
              <a:t>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bg1"/>
              </a:solidFill>
              <a:latin typeface="Sitka Banner" panose="02000505000000020004" pitchFamily="2" charset="0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Preference curve</c:v>
          </c:tx>
          <c:spPr>
            <a:ln w="3810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xVal>
            <c:numRef>
              <c:f>'Preference curve - Quality'!$D$10:$D$17</c:f>
              <c:numCache>
                <c:formatCode>General</c:formatCode>
                <c:ptCount val="8"/>
                <c:pt idx="0">
                  <c:v>0.2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  <c:pt idx="4">
                  <c:v>1.1499999999999999</c:v>
                </c:pt>
                <c:pt idx="5">
                  <c:v>1.2</c:v>
                </c:pt>
                <c:pt idx="6">
                  <c:v>1.23</c:v>
                </c:pt>
                <c:pt idx="7">
                  <c:v>1.24</c:v>
                </c:pt>
              </c:numCache>
            </c:numRef>
          </c:xVal>
          <c:yVal>
            <c:numRef>
              <c:f>'Preference curve - Quality'!$C$10:$C$17</c:f>
              <c:numCache>
                <c:formatCode>General</c:formatCode>
                <c:ptCount val="8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026928"/>
        <c:axId val="663027472"/>
      </c:scatterChart>
      <c:valAx>
        <c:axId val="66302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itka Banner" panose="02000505000000020004" pitchFamily="2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bg1"/>
                    </a:solidFill>
                    <a:latin typeface="Sitka Banner" panose="02000505000000020004" pitchFamily="2" charset="0"/>
                  </a:rPr>
                  <a:t>Quality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itka Banner" panose="02000505000000020004" pitchFamily="2" charset="0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itka Banner" panose="02000505000000020004" pitchFamily="2" charset="0"/>
                <a:ea typeface="+mn-ea"/>
                <a:cs typeface="+mn-cs"/>
              </a:defRPr>
            </a:pPr>
            <a:endParaRPr lang="nl-NL"/>
          </a:p>
        </c:txPr>
        <c:crossAx val="663027472"/>
        <c:crosses val="autoZero"/>
        <c:crossBetween val="midCat"/>
      </c:valAx>
      <c:valAx>
        <c:axId val="66302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alpha val="1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Sitka Banner" panose="02000505000000020004" pitchFamily="2" charset="0"/>
                    <a:ea typeface="+mn-ea"/>
                    <a:cs typeface="+mn-cs"/>
                  </a:defRPr>
                </a:pPr>
                <a:r>
                  <a:rPr lang="nl-NL" b="1">
                    <a:solidFill>
                      <a:schemeClr val="bg1"/>
                    </a:solidFill>
                    <a:latin typeface="Sitka Banner" panose="02000505000000020004" pitchFamily="2" charset="0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Sitka Banner" panose="02000505000000020004" pitchFamily="2" charset="0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Sitka Banner" panose="02000505000000020004" pitchFamily="2" charset="0"/>
                <a:ea typeface="+mn-ea"/>
                <a:cs typeface="+mn-cs"/>
              </a:defRPr>
            </a:pPr>
            <a:endParaRPr lang="nl-NL"/>
          </a:p>
        </c:txPr>
        <c:crossAx val="66302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1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7</xdr:row>
      <xdr:rowOff>14287</xdr:rowOff>
    </xdr:from>
    <xdr:to>
      <xdr:col>12</xdr:col>
      <xdr:colOff>0</xdr:colOff>
      <xdr:row>21</xdr:row>
      <xdr:rowOff>202406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40821</xdr:colOff>
      <xdr:row>15</xdr:row>
      <xdr:rowOff>163286</xdr:rowOff>
    </xdr:from>
    <xdr:to>
      <xdr:col>24</xdr:col>
      <xdr:colOff>1206500</xdr:colOff>
      <xdr:row>35</xdr:row>
      <xdr:rowOff>11906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6</xdr:row>
      <xdr:rowOff>228599</xdr:rowOff>
    </xdr:from>
    <xdr:to>
      <xdr:col>11</xdr:col>
      <xdr:colOff>590550</xdr:colOff>
      <xdr:row>21</xdr:row>
      <xdr:rowOff>33336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48"/>
  <sheetViews>
    <sheetView tabSelected="1" zoomScale="60" zoomScaleNormal="60" workbookViewId="0">
      <selection activeCell="AE19" sqref="AE19"/>
    </sheetView>
  </sheetViews>
  <sheetFormatPr defaultRowHeight="18" x14ac:dyDescent="0.35"/>
  <cols>
    <col min="1" max="1" width="2.28515625" style="2" customWidth="1"/>
    <col min="2" max="2" width="2.42578125" style="2" customWidth="1"/>
    <col min="3" max="3" width="9.140625" style="2"/>
    <col min="4" max="4" width="14.140625" style="2" bestFit="1" customWidth="1"/>
    <col min="5" max="5" width="14.85546875" style="2" bestFit="1" customWidth="1"/>
    <col min="6" max="6" width="12.5703125" style="2" bestFit="1" customWidth="1"/>
    <col min="7" max="11" width="9.140625" style="2"/>
    <col min="12" max="12" width="9.140625" style="2" customWidth="1"/>
    <col min="13" max="13" width="3.28515625" style="2" customWidth="1"/>
    <col min="14" max="20" width="9.140625" style="2"/>
    <col min="21" max="21" width="20" style="2" customWidth="1"/>
    <col min="22" max="22" width="10.28515625" style="2" bestFit="1" customWidth="1"/>
    <col min="23" max="24" width="9.140625" style="2"/>
    <col min="25" max="25" width="18.42578125" style="2" customWidth="1"/>
    <col min="26" max="26" width="2.5703125" style="2" customWidth="1"/>
    <col min="27" max="16384" width="9.140625" style="2"/>
  </cols>
  <sheetData>
    <row r="2" spans="2:26" x14ac:dyDescent="0.35">
      <c r="B2" s="5"/>
      <c r="C2" s="33" t="s">
        <v>45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x14ac:dyDescent="0.35">
      <c r="B3" s="5"/>
      <c r="C3" s="8" t="s">
        <v>40</v>
      </c>
      <c r="D3" s="8"/>
      <c r="E3" s="8"/>
      <c r="F3" s="8"/>
      <c r="G3" s="8"/>
      <c r="H3" s="8"/>
      <c r="I3" s="8"/>
      <c r="J3" s="8"/>
      <c r="K3" s="8"/>
      <c r="L3" s="6"/>
      <c r="M3" s="5"/>
      <c r="N3" s="11" t="s">
        <v>31</v>
      </c>
      <c r="O3" s="8"/>
      <c r="P3" s="8"/>
      <c r="Q3" s="8"/>
      <c r="R3" s="8"/>
      <c r="S3" s="8"/>
      <c r="T3" s="8"/>
      <c r="U3" s="8"/>
      <c r="V3" s="6"/>
      <c r="W3" s="6"/>
      <c r="X3" s="6"/>
      <c r="Y3" s="6"/>
      <c r="Z3" s="5"/>
    </row>
    <row r="4" spans="2:26" x14ac:dyDescent="0.35">
      <c r="B4" s="5"/>
      <c r="C4" s="8" t="s">
        <v>39</v>
      </c>
      <c r="D4" s="8"/>
      <c r="E4" s="8"/>
      <c r="F4" s="8"/>
      <c r="G4" s="8"/>
      <c r="H4" s="8"/>
      <c r="I4" s="8"/>
      <c r="J4" s="8"/>
      <c r="K4" s="8"/>
      <c r="L4" s="6"/>
      <c r="M4" s="5"/>
      <c r="N4" s="8" t="s">
        <v>5</v>
      </c>
      <c r="O4" s="8"/>
      <c r="P4" s="8"/>
      <c r="Q4" s="8"/>
      <c r="R4" s="8"/>
      <c r="S4" s="8"/>
      <c r="T4" s="8"/>
      <c r="U4" s="8"/>
      <c r="V4" s="7">
        <v>1.75</v>
      </c>
      <c r="W4" s="8" t="s">
        <v>37</v>
      </c>
      <c r="X4" s="6"/>
      <c r="Y4" s="6"/>
      <c r="Z4" s="5"/>
    </row>
    <row r="5" spans="2:26" x14ac:dyDescent="0.35">
      <c r="B5" s="5"/>
      <c r="C5" s="8" t="s">
        <v>38</v>
      </c>
      <c r="D5" s="8"/>
      <c r="E5" s="8"/>
      <c r="F5" s="8"/>
      <c r="G5" s="8"/>
      <c r="H5" s="8"/>
      <c r="I5" s="8"/>
      <c r="J5" s="8"/>
      <c r="K5" s="8"/>
      <c r="L5" s="6"/>
      <c r="M5" s="5"/>
      <c r="N5" s="8" t="s">
        <v>6</v>
      </c>
      <c r="O5" s="8"/>
      <c r="P5" s="8"/>
      <c r="Q5" s="8"/>
      <c r="R5" s="8"/>
      <c r="S5" s="8"/>
      <c r="T5" s="8"/>
      <c r="U5" s="8"/>
      <c r="V5" s="7">
        <v>111100</v>
      </c>
      <c r="W5" s="8"/>
      <c r="X5" s="6"/>
      <c r="Y5" s="6"/>
      <c r="Z5" s="5"/>
    </row>
    <row r="6" spans="2:26" x14ac:dyDescent="0.35">
      <c r="B6" s="5"/>
      <c r="C6" s="8" t="s">
        <v>2</v>
      </c>
      <c r="D6" s="8"/>
      <c r="E6" s="8"/>
      <c r="F6" s="8"/>
      <c r="G6" s="8"/>
      <c r="H6" s="8"/>
      <c r="I6" s="8"/>
      <c r="J6" s="8"/>
      <c r="K6" s="8"/>
      <c r="L6" s="6"/>
      <c r="M6" s="5"/>
      <c r="N6" s="8" t="s">
        <v>8</v>
      </c>
      <c r="O6" s="8"/>
      <c r="P6" s="8"/>
      <c r="Q6" s="8"/>
      <c r="R6" s="8"/>
      <c r="S6" s="8"/>
      <c r="T6" s="8"/>
      <c r="U6" s="8"/>
      <c r="V6" s="7">
        <v>40000</v>
      </c>
      <c r="W6" s="8" t="s">
        <v>36</v>
      </c>
      <c r="X6" s="6"/>
      <c r="Y6" s="6"/>
      <c r="Z6" s="5"/>
    </row>
    <row r="7" spans="2:26" x14ac:dyDescent="0.35">
      <c r="B7" s="5"/>
      <c r="C7" s="32"/>
      <c r="D7" s="5"/>
      <c r="E7" s="5"/>
      <c r="F7" s="5"/>
      <c r="G7" s="5"/>
      <c r="H7" s="5"/>
      <c r="I7" s="5"/>
      <c r="J7" s="5"/>
      <c r="K7" s="5"/>
      <c r="L7" s="5"/>
      <c r="M7" s="5"/>
      <c r="N7" s="8" t="s">
        <v>7</v>
      </c>
      <c r="O7" s="8"/>
      <c r="P7" s="8"/>
      <c r="Q7" s="8"/>
      <c r="R7" s="8"/>
      <c r="S7" s="8"/>
      <c r="T7" s="8"/>
      <c r="U7" s="8"/>
      <c r="V7" s="7">
        <v>0.56999999999999995</v>
      </c>
      <c r="W7" s="8"/>
      <c r="X7" s="6"/>
      <c r="Y7" s="6"/>
      <c r="Z7" s="5"/>
    </row>
    <row r="8" spans="2:26" x14ac:dyDescent="0.35">
      <c r="B8" s="5"/>
      <c r="C8" s="6"/>
      <c r="D8" s="6"/>
      <c r="E8" s="5"/>
      <c r="F8" s="5"/>
      <c r="G8" s="5"/>
      <c r="H8" s="5"/>
      <c r="I8" s="5"/>
      <c r="J8" s="5"/>
      <c r="K8" s="5"/>
      <c r="L8" s="5"/>
      <c r="M8" s="5"/>
      <c r="N8" s="8" t="s">
        <v>23</v>
      </c>
      <c r="O8" s="8"/>
      <c r="P8" s="8"/>
      <c r="Q8" s="8"/>
      <c r="R8" s="8"/>
      <c r="S8" s="8"/>
      <c r="T8" s="8"/>
      <c r="U8" s="8"/>
      <c r="V8" s="7">
        <v>700000</v>
      </c>
      <c r="W8" s="8" t="s">
        <v>35</v>
      </c>
      <c r="X8" s="6"/>
      <c r="Y8" s="6"/>
      <c r="Z8" s="5"/>
    </row>
    <row r="9" spans="2:26" x14ac:dyDescent="0.35">
      <c r="B9" s="5"/>
      <c r="C9" s="14" t="s">
        <v>0</v>
      </c>
      <c r="D9" s="19" t="s">
        <v>1</v>
      </c>
      <c r="E9" s="5"/>
      <c r="F9" s="5"/>
      <c r="G9" s="5"/>
      <c r="H9" s="5"/>
      <c r="I9" s="5"/>
      <c r="J9" s="5"/>
      <c r="K9" s="5"/>
      <c r="L9" s="5"/>
      <c r="M9" s="5"/>
      <c r="N9" s="8" t="s">
        <v>24</v>
      </c>
      <c r="O9" s="8"/>
      <c r="P9" s="8"/>
      <c r="Q9" s="8"/>
      <c r="R9" s="8"/>
      <c r="S9" s="8"/>
      <c r="T9" s="8"/>
      <c r="U9" s="8"/>
      <c r="V9" s="7">
        <v>109000</v>
      </c>
      <c r="W9" s="8" t="s">
        <v>34</v>
      </c>
      <c r="X9" s="6"/>
      <c r="Y9" s="6"/>
      <c r="Z9" s="5"/>
    </row>
    <row r="10" spans="2:26" x14ac:dyDescent="0.35">
      <c r="B10" s="5"/>
      <c r="C10" s="15">
        <v>0.25</v>
      </c>
      <c r="D10" s="13">
        <v>10000</v>
      </c>
      <c r="E10" s="5"/>
      <c r="F10" s="5"/>
      <c r="G10" s="5"/>
      <c r="H10" s="5"/>
      <c r="I10" s="5"/>
      <c r="J10" s="5"/>
      <c r="K10" s="5"/>
      <c r="L10" s="5"/>
      <c r="M10" s="5"/>
      <c r="N10" s="8" t="s">
        <v>25</v>
      </c>
      <c r="O10" s="8"/>
      <c r="P10" s="8"/>
      <c r="Q10" s="8"/>
      <c r="R10" s="8"/>
      <c r="S10" s="8"/>
      <c r="T10" s="8"/>
      <c r="U10" s="8"/>
      <c r="V10" s="7">
        <v>2.5</v>
      </c>
      <c r="W10" s="8" t="s">
        <v>10</v>
      </c>
      <c r="X10" s="6"/>
      <c r="Y10" s="6"/>
      <c r="Z10" s="5"/>
    </row>
    <row r="11" spans="2:26" x14ac:dyDescent="0.35">
      <c r="B11" s="5"/>
      <c r="C11" s="16">
        <v>0.5</v>
      </c>
      <c r="D11" s="13">
        <v>30000</v>
      </c>
      <c r="E11" s="5"/>
      <c r="F11" s="5"/>
      <c r="G11" s="5"/>
      <c r="H11" s="5"/>
      <c r="I11" s="5"/>
      <c r="J11" s="5"/>
      <c r="K11" s="5"/>
      <c r="L11" s="5"/>
      <c r="M11" s="5"/>
      <c r="N11" s="8"/>
      <c r="O11" s="8"/>
      <c r="P11" s="8"/>
      <c r="Q11" s="8"/>
      <c r="R11" s="8"/>
      <c r="S11" s="8"/>
      <c r="T11" s="8"/>
      <c r="U11" s="8"/>
      <c r="V11" s="7"/>
      <c r="W11" s="8"/>
      <c r="X11" s="6"/>
      <c r="Y11" s="6"/>
      <c r="Z11" s="5"/>
    </row>
    <row r="12" spans="2:26" x14ac:dyDescent="0.35">
      <c r="B12" s="5"/>
      <c r="C12" s="16">
        <v>0.75</v>
      </c>
      <c r="D12" s="13">
        <v>60000</v>
      </c>
      <c r="E12" s="5"/>
      <c r="F12" s="5"/>
      <c r="G12" s="5"/>
      <c r="H12" s="5"/>
      <c r="I12" s="5"/>
      <c r="J12" s="5"/>
      <c r="K12" s="5"/>
      <c r="L12" s="5"/>
      <c r="M12" s="5"/>
      <c r="N12" s="8" t="s">
        <v>26</v>
      </c>
      <c r="O12" s="8"/>
      <c r="P12" s="8"/>
      <c r="Q12" s="8"/>
      <c r="R12" s="8"/>
      <c r="S12" s="8"/>
      <c r="T12" s="8"/>
      <c r="U12" s="8"/>
      <c r="V12" s="7">
        <v>0.5</v>
      </c>
      <c r="W12" s="8" t="s">
        <v>32</v>
      </c>
      <c r="X12" s="6"/>
      <c r="Y12" s="6"/>
      <c r="Z12" s="5"/>
    </row>
    <row r="13" spans="2:26" x14ac:dyDescent="0.35">
      <c r="B13" s="5"/>
      <c r="C13" s="17">
        <v>1</v>
      </c>
      <c r="D13" s="13">
        <v>100000</v>
      </c>
      <c r="E13" s="5"/>
      <c r="F13" s="5"/>
      <c r="G13" s="5"/>
      <c r="H13" s="5"/>
      <c r="I13" s="5"/>
      <c r="J13" s="5"/>
      <c r="K13" s="5"/>
      <c r="L13" s="5"/>
      <c r="M13" s="5"/>
      <c r="N13" s="8" t="s">
        <v>27</v>
      </c>
      <c r="O13" s="8"/>
      <c r="P13" s="8"/>
      <c r="Q13" s="8"/>
      <c r="R13" s="8"/>
      <c r="S13" s="8"/>
      <c r="T13" s="8"/>
      <c r="U13" s="8"/>
      <c r="V13" s="7">
        <v>0.5</v>
      </c>
      <c r="W13" s="8" t="s">
        <v>33</v>
      </c>
      <c r="X13" s="6"/>
      <c r="Y13" s="6"/>
      <c r="Z13" s="5"/>
    </row>
    <row r="14" spans="2:26" x14ac:dyDescent="0.35">
      <c r="B14" s="5"/>
      <c r="C14" s="16">
        <v>1.25</v>
      </c>
      <c r="D14" s="13">
        <v>110000</v>
      </c>
      <c r="E14" s="5"/>
      <c r="F14" s="5"/>
      <c r="G14" s="5"/>
      <c r="H14" s="5"/>
      <c r="I14" s="5"/>
      <c r="J14" s="5"/>
      <c r="K14" s="5"/>
      <c r="L14" s="5"/>
      <c r="M14" s="5"/>
      <c r="N14" s="11" t="s">
        <v>4</v>
      </c>
      <c r="O14" s="8"/>
      <c r="P14" s="8"/>
      <c r="Q14" s="8"/>
      <c r="R14" s="8"/>
      <c r="S14" s="8"/>
      <c r="T14" s="8"/>
      <c r="U14" s="8"/>
      <c r="V14" s="7">
        <f>V13/WP</f>
        <v>1</v>
      </c>
      <c r="W14" s="8" t="s">
        <v>28</v>
      </c>
      <c r="X14" s="6"/>
      <c r="Y14" s="6"/>
      <c r="Z14" s="5"/>
    </row>
    <row r="15" spans="2:26" x14ac:dyDescent="0.35">
      <c r="B15" s="5"/>
      <c r="C15" s="16">
        <v>1.5</v>
      </c>
      <c r="D15" s="13">
        <v>111000</v>
      </c>
      <c r="E15" s="5"/>
      <c r="F15" s="5"/>
      <c r="G15" s="5"/>
      <c r="H15" s="5"/>
      <c r="I15" s="5"/>
      <c r="J15" s="5"/>
      <c r="K15" s="5"/>
      <c r="L15" s="5"/>
      <c r="M15" s="5"/>
      <c r="N15" s="8"/>
      <c r="O15" s="8"/>
      <c r="P15" s="8"/>
      <c r="Q15" s="8"/>
      <c r="R15" s="8"/>
      <c r="S15" s="8"/>
      <c r="T15" s="8"/>
      <c r="U15" s="8"/>
      <c r="V15" s="7">
        <f>V5-D13</f>
        <v>11100</v>
      </c>
      <c r="W15" s="8" t="s">
        <v>13</v>
      </c>
      <c r="X15" s="6"/>
      <c r="Y15" s="6"/>
      <c r="Z15" s="5"/>
    </row>
    <row r="16" spans="2:26" x14ac:dyDescent="0.35">
      <c r="B16" s="5"/>
      <c r="C16" s="16">
        <v>1.75</v>
      </c>
      <c r="D16" s="13">
        <v>111100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x14ac:dyDescent="0.35">
      <c r="B17" s="5"/>
      <c r="C17" s="16">
        <v>2</v>
      </c>
      <c r="D17" s="13">
        <v>111150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x14ac:dyDescent="0.35">
      <c r="B18" s="5"/>
      <c r="C18" s="6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x14ac:dyDescent="0.35">
      <c r="B19" s="5"/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x14ac:dyDescent="0.35">
      <c r="B20" s="5"/>
      <c r="C20" s="6"/>
      <c r="D20" s="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x14ac:dyDescent="0.35">
      <c r="B21" s="5"/>
      <c r="C21" s="6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x14ac:dyDescent="0.35">
      <c r="B22" s="5"/>
      <c r="C22" s="6"/>
      <c r="D22" s="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x14ac:dyDescent="0.3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x14ac:dyDescent="0.35">
      <c r="B24" s="5"/>
      <c r="C24" s="22" t="s">
        <v>9</v>
      </c>
      <c r="D24" s="23" t="s">
        <v>10</v>
      </c>
      <c r="E24" s="22" t="s">
        <v>11</v>
      </c>
      <c r="F24" s="18" t="s">
        <v>12</v>
      </c>
      <c r="G24" s="6"/>
      <c r="H24" s="6"/>
      <c r="I24" s="6"/>
      <c r="J24" s="6"/>
      <c r="K24" s="6"/>
      <c r="L24" s="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x14ac:dyDescent="0.35">
      <c r="B25" s="5"/>
      <c r="C25" s="12" t="s">
        <v>0</v>
      </c>
      <c r="D25" s="20">
        <v>0.8</v>
      </c>
      <c r="E25" s="13">
        <v>1.1000000000000001</v>
      </c>
      <c r="F25" s="21">
        <v>1.3</v>
      </c>
      <c r="G25" s="6"/>
      <c r="H25" s="6"/>
      <c r="I25" s="6"/>
      <c r="J25" s="6"/>
      <c r="K25" s="6"/>
      <c r="L25" s="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x14ac:dyDescent="0.35">
      <c r="B26" s="5"/>
      <c r="C26" s="12" t="s">
        <v>1</v>
      </c>
      <c r="D26" s="20">
        <v>900000</v>
      </c>
      <c r="E26" s="13">
        <v>1001000</v>
      </c>
      <c r="F26" s="21">
        <v>1100010</v>
      </c>
      <c r="G26" s="6"/>
      <c r="H26" s="6"/>
      <c r="I26" s="6"/>
      <c r="J26" s="6"/>
      <c r="K26" s="6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x14ac:dyDescent="0.3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x14ac:dyDescent="0.35">
      <c r="B28" s="5"/>
      <c r="C28" s="14" t="s">
        <v>21</v>
      </c>
      <c r="D28" s="12"/>
      <c r="E28" s="12"/>
      <c r="F28" s="12"/>
      <c r="G28" s="12"/>
      <c r="H28" s="14" t="s">
        <v>22</v>
      </c>
      <c r="I28" s="12"/>
      <c r="J28" s="12"/>
      <c r="K28" s="12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x14ac:dyDescent="0.35">
      <c r="B29" s="5"/>
      <c r="C29" s="25" t="s">
        <v>9</v>
      </c>
      <c r="D29" s="22" t="s">
        <v>10</v>
      </c>
      <c r="E29" s="22" t="s">
        <v>11</v>
      </c>
      <c r="F29" s="22" t="s">
        <v>12</v>
      </c>
      <c r="G29" s="12"/>
      <c r="H29" s="25" t="s">
        <v>9</v>
      </c>
      <c r="I29" s="22" t="s">
        <v>10</v>
      </c>
      <c r="J29" s="22" t="s">
        <v>11</v>
      </c>
      <c r="K29" s="22" t="s">
        <v>12</v>
      </c>
      <c r="L29" s="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x14ac:dyDescent="0.35">
      <c r="B30" s="5"/>
      <c r="C30" s="16" t="s">
        <v>14</v>
      </c>
      <c r="D30" s="24">
        <f>(1-((qbest-D25)*N))/D26*pbest</f>
        <v>2.2222222222222244E-3</v>
      </c>
      <c r="E30" s="24">
        <f>(1-((qbest-E25)*N))/E26*pbest</f>
        <v>1.3986013986013989E-2</v>
      </c>
      <c r="F30" s="24">
        <f>(1-((qbest-F25)*N))/F26*pbest</f>
        <v>1.9999818183471064E-2</v>
      </c>
      <c r="G30" s="12"/>
      <c r="H30" s="16" t="s">
        <v>14</v>
      </c>
      <c r="I30" s="12">
        <f>_xlfn.RANK.EQ(D41,$D$41:$F$41,1)</f>
        <v>3</v>
      </c>
      <c r="J30" s="12">
        <f t="shared" ref="J30:K30" si="0">_xlfn.RANK.EQ(E41,$D$41:$F$41,1)</f>
        <v>2</v>
      </c>
      <c r="K30" s="12">
        <f t="shared" si="0"/>
        <v>1</v>
      </c>
      <c r="L30" s="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x14ac:dyDescent="0.35">
      <c r="B31" s="5"/>
      <c r="C31" s="16" t="s">
        <v>15</v>
      </c>
      <c r="D31" s="24">
        <f>WP*((Psetmax-D26)/(Psetmax-Psetmin))+WQ*D25</f>
        <v>1.0692047377326566</v>
      </c>
      <c r="E31" s="24">
        <f>WP*((Psetmax-E26)/(Psetmax-Psetmin))+WQ*E25</f>
        <v>1.3046531302876481</v>
      </c>
      <c r="F31" s="24">
        <f>WP*((Psetmax-F26)/(Psetmax-Psetmin))+WQ*F25</f>
        <v>1.4884179357021998</v>
      </c>
      <c r="G31" s="12"/>
      <c r="H31" s="16" t="s">
        <v>15</v>
      </c>
      <c r="I31" s="12">
        <f>_xlfn.RANK.EQ(D31,$D$31:$F$31)</f>
        <v>3</v>
      </c>
      <c r="J31" s="12">
        <f t="shared" ref="J31:K31" si="1">_xlfn.RANK.EQ(E31,$D$31:$F$31)</f>
        <v>2</v>
      </c>
      <c r="K31" s="12">
        <f t="shared" si="1"/>
        <v>1</v>
      </c>
      <c r="L31" s="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x14ac:dyDescent="0.35">
      <c r="B32" s="5"/>
      <c r="C32" s="16" t="s">
        <v>16</v>
      </c>
      <c r="D32" s="24">
        <f>D26-D25*Qset</f>
        <v>891120</v>
      </c>
      <c r="E32" s="24">
        <f>E26-E25*Qset</f>
        <v>988790</v>
      </c>
      <c r="F32" s="24">
        <f>F26-F25*Qset</f>
        <v>1085580</v>
      </c>
      <c r="G32" s="12"/>
      <c r="H32" s="16" t="s">
        <v>16</v>
      </c>
      <c r="I32" s="12">
        <f>_xlfn.RANK.EQ(D32,$D$32:$F$32,1)</f>
        <v>1</v>
      </c>
      <c r="J32" s="12">
        <f t="shared" ref="J32:K32" si="2">_xlfn.RANK.EQ(E32,$D$32:$F$32,1)</f>
        <v>2</v>
      </c>
      <c r="K32" s="12">
        <f t="shared" si="2"/>
        <v>3</v>
      </c>
      <c r="L32" s="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x14ac:dyDescent="0.35">
      <c r="B33" s="5"/>
      <c r="C33" s="16" t="s">
        <v>17</v>
      </c>
      <c r="D33" s="24">
        <f>WP*pbest/D26+WQ*D25</f>
        <v>0.42222222222222222</v>
      </c>
      <c r="E33" s="24">
        <f>WP*pbest/E26+WQ*E25</f>
        <v>0.56998001998002001</v>
      </c>
      <c r="F33" s="24">
        <f>WP*pbest/F26+WQ*F25</f>
        <v>0.66818165289406461</v>
      </c>
      <c r="G33" s="12"/>
      <c r="H33" s="16" t="s">
        <v>17</v>
      </c>
      <c r="I33" s="12">
        <f>_xlfn.RANK.EQ(D33,$D$33:$F$33)</f>
        <v>3</v>
      </c>
      <c r="J33" s="12">
        <f t="shared" ref="J33:K33" si="3">_xlfn.RANK.EQ(E33,$D$33:$F$33)</f>
        <v>2</v>
      </c>
      <c r="K33" s="12">
        <f t="shared" si="3"/>
        <v>1</v>
      </c>
      <c r="L33" s="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x14ac:dyDescent="0.35">
      <c r="B34" s="5"/>
      <c r="C34" s="16" t="s">
        <v>18</v>
      </c>
      <c r="D34" s="24">
        <f>WP-WP*LOG(D26/pbest)/LOG(A)+WQ*D25</f>
        <v>-0.79897784671578986</v>
      </c>
      <c r="E34" s="24">
        <f>WP-WP*LOG(E26/pbest)/LOG(A)+WQ*E25</f>
        <v>-0.70701620304258816</v>
      </c>
      <c r="F34" s="24">
        <f>WP-WP*LOG(F26/pbest)/LOG(A)+WQ*F25</f>
        <v>-0.65848445818148449</v>
      </c>
      <c r="G34" s="12"/>
      <c r="H34" s="16" t="s">
        <v>18</v>
      </c>
      <c r="I34" s="12">
        <f>_xlfn.RANK.EQ(D34,$D$34:$F$34)</f>
        <v>3</v>
      </c>
      <c r="J34" s="12">
        <f t="shared" ref="J34:K34" si="4">_xlfn.RANK.EQ(E34,$D$34:$F$34)</f>
        <v>2</v>
      </c>
      <c r="K34" s="12">
        <f t="shared" si="4"/>
        <v>1</v>
      </c>
      <c r="L34" s="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26" x14ac:dyDescent="0.35">
      <c r="B35" s="5"/>
      <c r="C35" s="16" t="s">
        <v>19</v>
      </c>
      <c r="D35" s="24">
        <f>D25/D26</f>
        <v>8.8888888888888898E-7</v>
      </c>
      <c r="E35" s="24">
        <f>E25/E26</f>
        <v>1.098901098901099E-6</v>
      </c>
      <c r="F35" s="24">
        <f>F25/F26</f>
        <v>1.181807438114199E-6</v>
      </c>
      <c r="G35" s="12"/>
      <c r="H35" s="16" t="s">
        <v>19</v>
      </c>
      <c r="I35" s="12">
        <f>_xlfn.RANK.EQ(D35,$D$35:$F$35)</f>
        <v>3</v>
      </c>
      <c r="J35" s="12">
        <f t="shared" ref="J35:K35" si="5">_xlfn.RANK.EQ(E35,$D$35:$F$35)</f>
        <v>2</v>
      </c>
      <c r="K35" s="12">
        <f t="shared" si="5"/>
        <v>1</v>
      </c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x14ac:dyDescent="0.35">
      <c r="B36" s="5"/>
      <c r="C36" s="16" t="s">
        <v>20</v>
      </c>
      <c r="D36" s="24">
        <f>D25</f>
        <v>0.8</v>
      </c>
      <c r="E36" s="24">
        <f t="shared" ref="E36:F36" si="6">E25</f>
        <v>1.1000000000000001</v>
      </c>
      <c r="F36" s="24">
        <f t="shared" si="6"/>
        <v>1.3</v>
      </c>
      <c r="G36" s="12"/>
      <c r="H36" s="16" t="s">
        <v>20</v>
      </c>
      <c r="I36" s="12">
        <f>_xlfn.RANK.EQ(D36,$D$36:$F$36)</f>
        <v>3</v>
      </c>
      <c r="J36" s="12">
        <f t="shared" ref="J36:K36" si="7">_xlfn.RANK.EQ(E36,$D$36:$F$36)</f>
        <v>2</v>
      </c>
      <c r="K36" s="12">
        <f t="shared" si="7"/>
        <v>1</v>
      </c>
      <c r="L36" s="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x14ac:dyDescent="0.35">
      <c r="B37" s="10"/>
      <c r="C37" s="8"/>
      <c r="D37" s="8"/>
      <c r="E37" s="8"/>
      <c r="F37" s="8"/>
      <c r="G37" s="8"/>
      <c r="H37" s="6"/>
      <c r="I37" s="6"/>
      <c r="J37" s="6"/>
      <c r="K37" s="6"/>
      <c r="L37" s="6"/>
      <c r="M37" s="5"/>
      <c r="N37" s="9" t="s">
        <v>41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5"/>
    </row>
    <row r="38" spans="2:26" x14ac:dyDescent="0.35">
      <c r="B38" s="10"/>
      <c r="C38" s="10" t="s">
        <v>29</v>
      </c>
      <c r="D38" s="10"/>
      <c r="E38" s="10"/>
      <c r="F38" s="10"/>
      <c r="G38" s="1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x14ac:dyDescent="0.35">
      <c r="B39" s="3"/>
      <c r="C39" s="3" t="s">
        <v>9</v>
      </c>
      <c r="D39" s="3" t="s">
        <v>10</v>
      </c>
      <c r="E39" s="3" t="s">
        <v>11</v>
      </c>
      <c r="F39" s="3" t="s">
        <v>12</v>
      </c>
      <c r="G39" s="3"/>
    </row>
    <row r="40" spans="2:26" x14ac:dyDescent="0.35">
      <c r="B40" s="3"/>
      <c r="C40" s="3" t="s">
        <v>14</v>
      </c>
      <c r="D40" s="3">
        <f>D30/MAX($D$30:$F$30)*D26</f>
        <v>100000.90909090918</v>
      </c>
      <c r="E40" s="3">
        <f t="shared" ref="E40:F40" si="8">E30/MAX($D$30:$F$30)*E26</f>
        <v>700006.36363636365</v>
      </c>
      <c r="F40" s="3">
        <f t="shared" si="8"/>
        <v>1100010</v>
      </c>
      <c r="G40" s="3"/>
    </row>
    <row r="41" spans="2:26" x14ac:dyDescent="0.35">
      <c r="B41" s="3"/>
      <c r="C41" s="3" t="s">
        <v>30</v>
      </c>
      <c r="D41" s="3">
        <f>D26-D40</f>
        <v>799999.09090909082</v>
      </c>
      <c r="E41" s="3">
        <f t="shared" ref="E41:F41" si="9">E26-E40</f>
        <v>300993.63636363635</v>
      </c>
      <c r="F41" s="3">
        <f t="shared" si="9"/>
        <v>0</v>
      </c>
      <c r="G41" s="3"/>
    </row>
    <row r="42" spans="2:26" x14ac:dyDescent="0.35">
      <c r="B42" s="3"/>
      <c r="C42" s="3" t="s">
        <v>15</v>
      </c>
      <c r="D42" s="3">
        <f>D26-((MAX($D$31:$F$31)-D31)*((Psetmax-Psetmin)/WP))</f>
        <v>1395510</v>
      </c>
      <c r="E42" s="3">
        <f>E26-((MAX($D$31:$F$31)-E31)*((Psetmax-Psetmin)/WP))</f>
        <v>1218210.0000000002</v>
      </c>
      <c r="F42" s="3">
        <f>F26-((MAX($D$31:$F$31)-F31)*((Psetmax-Psetmin)/WP))</f>
        <v>1100010</v>
      </c>
      <c r="G42" s="3"/>
    </row>
    <row r="43" spans="2:26" x14ac:dyDescent="0.35">
      <c r="B43" s="3"/>
      <c r="C43" s="3" t="s">
        <v>16</v>
      </c>
      <c r="D43" s="4">
        <f>D26-(D32-MIN($D$32:$F$32))</f>
        <v>900000</v>
      </c>
      <c r="E43" s="4">
        <f t="shared" ref="E43:F43" si="10">E26-(E32-MIN($D$32:$F$32))</f>
        <v>903330</v>
      </c>
      <c r="F43" s="4">
        <f t="shared" si="10"/>
        <v>905550</v>
      </c>
      <c r="G43" s="3"/>
    </row>
    <row r="44" spans="2:26" x14ac:dyDescent="0.35">
      <c r="B44" s="3"/>
      <c r="C44" s="3" t="s">
        <v>17</v>
      </c>
      <c r="D44" s="3">
        <f>pbest*WP/(MAX($D$33:$F$33)-WQ*D25)</f>
        <v>74576.317149854658</v>
      </c>
      <c r="E44" s="3">
        <f>pbest*WP/(MAX($D$33:$F$33)-WQ*E25)</f>
        <v>169231.00591533916</v>
      </c>
      <c r="F44" s="3">
        <f>pbest*WP/(MAX($D$33:$F$33)-WQ*F25)</f>
        <v>1100010.0000000005</v>
      </c>
      <c r="G44" s="3"/>
    </row>
    <row r="45" spans="2:26" x14ac:dyDescent="0.35">
      <c r="B45" s="3"/>
      <c r="C45" s="3" t="s">
        <v>18</v>
      </c>
      <c r="D45" s="3">
        <f>10^((MAX($D$34:$F$34)-WQ*D25-WP)*LOG(A,10)/-WP+LOG(pbest))</f>
        <v>695707.40979236609</v>
      </c>
      <c r="E45" s="3">
        <f>10^((MAX($D$34:$F$34)-WQ*E25-WP)*LOG(A,10)/-WP+LOG(pbest))</f>
        <v>915816.85367413645</v>
      </c>
      <c r="F45" s="3">
        <f>10^((MAX($D$34:$F$34)-WQ*F25-WP)*LOG(A,10)/-WP+LOG(pbest))</f>
        <v>1100010.0000000023</v>
      </c>
      <c r="G45" s="3"/>
    </row>
    <row r="46" spans="2:26" x14ac:dyDescent="0.35">
      <c r="B46" s="3"/>
      <c r="C46" s="3" t="s">
        <v>19</v>
      </c>
      <c r="D46" s="3">
        <f>D25/MAX($D$35:$F$35)</f>
        <v>676929.23076923075</v>
      </c>
      <c r="E46" s="3">
        <f t="shared" ref="E46:F46" si="11">E25/MAX($D$35:$F$35)</f>
        <v>930777.69230769237</v>
      </c>
      <c r="F46" s="3">
        <f t="shared" si="11"/>
        <v>1100010</v>
      </c>
      <c r="G46" s="3"/>
    </row>
    <row r="47" spans="2:26" x14ac:dyDescent="0.35">
      <c r="B47" s="3"/>
      <c r="C47" s="3"/>
      <c r="D47" s="3"/>
      <c r="E47" s="3"/>
      <c r="F47" s="3"/>
      <c r="G47" s="3"/>
    </row>
    <row r="48" spans="2:26" x14ac:dyDescent="0.35">
      <c r="B48" s="3"/>
      <c r="C48" s="3"/>
      <c r="D48" s="3"/>
      <c r="E48" s="3"/>
      <c r="F48" s="3"/>
      <c r="G48" s="3"/>
    </row>
  </sheetData>
  <conditionalFormatting sqref="I29:K36">
    <cfRule type="cellIs" dxfId="0" priority="1" operator="equal">
      <formula>1</formula>
    </cfRule>
  </conditionalFormatting>
  <pageMargins left="0.25" right="0.25" top="0.75" bottom="0.75" header="0.3" footer="0.3"/>
  <pageSetup fitToWidth="4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topLeftCell="A18" workbookViewId="0">
      <selection activeCell="N8" sqref="N8"/>
    </sheetView>
  </sheetViews>
  <sheetFormatPr defaultRowHeight="18" x14ac:dyDescent="0.35"/>
  <cols>
    <col min="1" max="1" width="2.28515625" style="1" customWidth="1"/>
    <col min="2" max="2" width="2.42578125" style="1" customWidth="1"/>
    <col min="3" max="12" width="9.140625" style="1"/>
    <col min="13" max="13" width="3.42578125" style="1" customWidth="1"/>
    <col min="14" max="16384" width="9.140625" style="1"/>
  </cols>
  <sheetData>
    <row r="2" spans="2:13" x14ac:dyDescent="0.3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x14ac:dyDescent="0.35">
      <c r="B3" s="26"/>
      <c r="C3" s="28" t="s">
        <v>42</v>
      </c>
      <c r="D3" s="28"/>
      <c r="E3" s="28"/>
      <c r="F3" s="28"/>
      <c r="G3" s="28"/>
      <c r="H3" s="28"/>
      <c r="I3" s="28"/>
      <c r="J3" s="28"/>
      <c r="K3" s="28"/>
      <c r="L3" s="28"/>
      <c r="M3" s="26"/>
    </row>
    <row r="4" spans="2:13" x14ac:dyDescent="0.35">
      <c r="B4" s="26"/>
      <c r="C4" s="28" t="s">
        <v>43</v>
      </c>
      <c r="D4" s="28"/>
      <c r="E4" s="28"/>
      <c r="F4" s="28"/>
      <c r="G4" s="28"/>
      <c r="H4" s="28"/>
      <c r="I4" s="28"/>
      <c r="J4" s="28"/>
      <c r="K4" s="28"/>
      <c r="L4" s="28"/>
      <c r="M4" s="26"/>
    </row>
    <row r="5" spans="2:13" x14ac:dyDescent="0.35">
      <c r="B5" s="26"/>
      <c r="C5" s="28" t="s">
        <v>44</v>
      </c>
      <c r="D5" s="28"/>
      <c r="E5" s="28"/>
      <c r="F5" s="28"/>
      <c r="G5" s="28"/>
      <c r="H5" s="28"/>
      <c r="I5" s="28"/>
      <c r="J5" s="28"/>
      <c r="K5" s="28"/>
      <c r="L5" s="28"/>
      <c r="M5" s="26"/>
    </row>
    <row r="6" spans="2:13" x14ac:dyDescent="0.35">
      <c r="B6" s="26"/>
      <c r="C6" s="28" t="s">
        <v>3</v>
      </c>
      <c r="D6" s="28"/>
      <c r="E6" s="28"/>
      <c r="F6" s="28"/>
      <c r="G6" s="28"/>
      <c r="H6" s="28"/>
      <c r="I6" s="28"/>
      <c r="J6" s="28"/>
      <c r="K6" s="28"/>
      <c r="L6" s="28"/>
      <c r="M6" s="26"/>
    </row>
    <row r="7" spans="2:13" x14ac:dyDescent="0.3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13" x14ac:dyDescent="0.35">
      <c r="B8" s="26"/>
      <c r="C8" s="27"/>
      <c r="D8" s="27"/>
      <c r="E8" s="26"/>
      <c r="F8" s="26"/>
      <c r="G8" s="26"/>
      <c r="H8" s="26"/>
      <c r="I8" s="26"/>
      <c r="J8" s="26"/>
      <c r="K8" s="26"/>
      <c r="L8" s="26"/>
      <c r="M8" s="26"/>
    </row>
    <row r="9" spans="2:13" x14ac:dyDescent="0.35">
      <c r="B9" s="26"/>
      <c r="C9" s="31" t="s">
        <v>1</v>
      </c>
      <c r="D9" s="19" t="s">
        <v>0</v>
      </c>
      <c r="E9" s="26"/>
      <c r="F9" s="26"/>
      <c r="G9" s="26"/>
      <c r="H9" s="26"/>
      <c r="I9" s="26"/>
      <c r="J9" s="26"/>
      <c r="K9" s="26"/>
      <c r="L9" s="26"/>
      <c r="M9" s="26"/>
    </row>
    <row r="10" spans="2:13" x14ac:dyDescent="0.35">
      <c r="B10" s="26"/>
      <c r="C10" s="30">
        <v>0.25</v>
      </c>
      <c r="D10" s="21">
        <v>0.2</v>
      </c>
      <c r="E10" s="26"/>
      <c r="F10" s="26"/>
      <c r="G10" s="26"/>
      <c r="H10" s="26"/>
      <c r="I10" s="26"/>
      <c r="J10" s="26"/>
      <c r="K10" s="26"/>
      <c r="L10" s="26"/>
      <c r="M10" s="26"/>
    </row>
    <row r="11" spans="2:13" x14ac:dyDescent="0.35">
      <c r="B11" s="26"/>
      <c r="C11" s="30">
        <v>0.5</v>
      </c>
      <c r="D11" s="21">
        <v>0.4</v>
      </c>
      <c r="E11" s="26"/>
      <c r="F11" s="26"/>
      <c r="G11" s="26"/>
      <c r="H11" s="26"/>
      <c r="I11" s="26"/>
      <c r="J11" s="26"/>
      <c r="K11" s="26"/>
      <c r="L11" s="26"/>
      <c r="M11" s="26"/>
    </row>
    <row r="12" spans="2:13" x14ac:dyDescent="0.35">
      <c r="B12" s="26"/>
      <c r="C12" s="30">
        <v>0.75</v>
      </c>
      <c r="D12" s="21">
        <v>0.8</v>
      </c>
      <c r="E12" s="26"/>
      <c r="F12" s="26"/>
      <c r="G12" s="26"/>
      <c r="H12" s="26"/>
      <c r="I12" s="26"/>
      <c r="J12" s="26"/>
      <c r="K12" s="26"/>
      <c r="L12" s="26"/>
      <c r="M12" s="26"/>
    </row>
    <row r="13" spans="2:13" x14ac:dyDescent="0.35">
      <c r="B13" s="26"/>
      <c r="C13" s="29">
        <v>1</v>
      </c>
      <c r="D13" s="21">
        <v>1</v>
      </c>
      <c r="E13" s="26"/>
      <c r="F13" s="26"/>
      <c r="G13" s="26"/>
      <c r="H13" s="26"/>
      <c r="I13" s="26"/>
      <c r="J13" s="26"/>
      <c r="K13" s="26"/>
      <c r="L13" s="26"/>
      <c r="M13" s="26"/>
    </row>
    <row r="14" spans="2:13" x14ac:dyDescent="0.35">
      <c r="B14" s="26"/>
      <c r="C14" s="30">
        <v>1.25</v>
      </c>
      <c r="D14" s="21">
        <v>1.1499999999999999</v>
      </c>
      <c r="E14" s="26"/>
      <c r="F14" s="26"/>
      <c r="G14" s="26"/>
      <c r="H14" s="26"/>
      <c r="I14" s="26"/>
      <c r="J14" s="26"/>
      <c r="K14" s="26"/>
      <c r="L14" s="26"/>
      <c r="M14" s="26"/>
    </row>
    <row r="15" spans="2:13" x14ac:dyDescent="0.35">
      <c r="B15" s="26"/>
      <c r="C15" s="30">
        <v>1.5</v>
      </c>
      <c r="D15" s="21">
        <v>1.2</v>
      </c>
      <c r="E15" s="26"/>
      <c r="F15" s="26"/>
      <c r="G15" s="26"/>
      <c r="H15" s="26"/>
      <c r="I15" s="26"/>
      <c r="J15" s="26"/>
      <c r="K15" s="26"/>
      <c r="L15" s="26"/>
      <c r="M15" s="26"/>
    </row>
    <row r="16" spans="2:13" x14ac:dyDescent="0.35">
      <c r="B16" s="26"/>
      <c r="C16" s="30">
        <v>1.75</v>
      </c>
      <c r="D16" s="21">
        <v>1.23</v>
      </c>
      <c r="E16" s="26"/>
      <c r="F16" s="26"/>
      <c r="G16" s="26"/>
      <c r="H16" s="26"/>
      <c r="I16" s="26"/>
      <c r="J16" s="26"/>
      <c r="K16" s="26"/>
      <c r="L16" s="26"/>
      <c r="M16" s="26"/>
    </row>
    <row r="17" spans="2:13" x14ac:dyDescent="0.35">
      <c r="B17" s="26"/>
      <c r="C17" s="30">
        <v>2</v>
      </c>
      <c r="D17" s="21">
        <v>1.24</v>
      </c>
      <c r="E17" s="26"/>
      <c r="F17" s="26"/>
      <c r="G17" s="26"/>
      <c r="H17" s="26"/>
      <c r="I17" s="26"/>
      <c r="J17" s="26"/>
      <c r="K17" s="26"/>
      <c r="L17" s="26"/>
      <c r="M17" s="26"/>
    </row>
    <row r="18" spans="2:13" x14ac:dyDescent="0.35">
      <c r="B18" s="26"/>
      <c r="C18" s="28"/>
      <c r="D18" s="28"/>
      <c r="E18" s="26"/>
      <c r="F18" s="26"/>
      <c r="G18" s="26"/>
      <c r="H18" s="26"/>
      <c r="I18" s="26"/>
      <c r="J18" s="26"/>
      <c r="K18" s="26"/>
      <c r="L18" s="26"/>
      <c r="M18" s="26"/>
    </row>
    <row r="19" spans="2:13" x14ac:dyDescent="0.35">
      <c r="B19" s="26"/>
      <c r="C19" s="28"/>
      <c r="D19" s="28"/>
      <c r="E19" s="26"/>
      <c r="F19" s="26"/>
      <c r="G19" s="26"/>
      <c r="H19" s="26"/>
      <c r="I19" s="26"/>
      <c r="J19" s="26"/>
      <c r="K19" s="26"/>
      <c r="L19" s="26"/>
      <c r="M19" s="26"/>
    </row>
    <row r="20" spans="2:13" x14ac:dyDescent="0.35">
      <c r="B20" s="26"/>
      <c r="C20" s="28"/>
      <c r="D20" s="28"/>
      <c r="E20" s="26"/>
      <c r="F20" s="26"/>
      <c r="G20" s="26"/>
      <c r="H20" s="26"/>
      <c r="I20" s="26"/>
      <c r="J20" s="26"/>
      <c r="K20" s="26"/>
      <c r="L20" s="26"/>
      <c r="M20" s="26"/>
    </row>
    <row r="21" spans="2:13" x14ac:dyDescent="0.35">
      <c r="B21" s="26"/>
      <c r="C21" s="28"/>
      <c r="D21" s="28"/>
      <c r="E21" s="26"/>
      <c r="F21" s="26"/>
      <c r="G21" s="26"/>
      <c r="H21" s="26"/>
      <c r="I21" s="26"/>
      <c r="J21" s="26"/>
      <c r="K21" s="26"/>
      <c r="L21" s="26"/>
      <c r="M21" s="26"/>
    </row>
    <row r="22" spans="2:13" x14ac:dyDescent="0.3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9</vt:i4>
      </vt:variant>
    </vt:vector>
  </HeadingPairs>
  <TitlesOfParts>
    <vt:vector size="11" baseType="lpstr">
      <vt:lpstr>Determine method</vt:lpstr>
      <vt:lpstr>Preference curve - Quality</vt:lpstr>
      <vt:lpstr>A</vt:lpstr>
      <vt:lpstr>N</vt:lpstr>
      <vt:lpstr>pbest</vt:lpstr>
      <vt:lpstr>Psetmax</vt:lpstr>
      <vt:lpstr>Psetmin</vt:lpstr>
      <vt:lpstr>qbest</vt:lpstr>
      <vt:lpstr>Qset</vt:lpstr>
      <vt:lpstr>WP</vt:lpstr>
      <vt:lpstr>WQ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Annemijn Tijhuis</dc:creator>
  <cp:lastModifiedBy>Annemijn Tijhuis</cp:lastModifiedBy>
  <cp:lastPrinted>2017-07-26T12:50:28Z</cp:lastPrinted>
  <dcterms:created xsi:type="dcterms:W3CDTF">2017-07-26T10:49:36Z</dcterms:created>
  <dcterms:modified xsi:type="dcterms:W3CDTF">2017-08-17T11:07:17Z</dcterms:modified>
</cp:coreProperties>
</file>